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F39" i="1"/>
  <c r="G61" i="12"/>
  <c r="AC61" i="12"/>
  <c r="AD61" i="12"/>
  <c r="G9" i="12"/>
  <c r="I9" i="12"/>
  <c r="I8" i="12" s="1"/>
  <c r="K9" i="12"/>
  <c r="M9" i="12"/>
  <c r="O9" i="12"/>
  <c r="Q9" i="12"/>
  <c r="Q8" i="12" s="1"/>
  <c r="U9" i="12"/>
  <c r="G10" i="12"/>
  <c r="G8" i="12" s="1"/>
  <c r="I10" i="12"/>
  <c r="K10" i="12"/>
  <c r="K8" i="12" s="1"/>
  <c r="O10" i="12"/>
  <c r="O8" i="12" s="1"/>
  <c r="Q10" i="12"/>
  <c r="U10" i="12"/>
  <c r="U8" i="12" s="1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K15" i="12"/>
  <c r="O15" i="12"/>
  <c r="U15" i="12"/>
  <c r="G16" i="12"/>
  <c r="I16" i="12"/>
  <c r="I15" i="12" s="1"/>
  <c r="K16" i="12"/>
  <c r="M16" i="12"/>
  <c r="M15" i="12" s="1"/>
  <c r="O16" i="12"/>
  <c r="Q16" i="12"/>
  <c r="Q15" i="12" s="1"/>
  <c r="U16" i="12"/>
  <c r="G19" i="12"/>
  <c r="I19" i="12"/>
  <c r="I18" i="12" s="1"/>
  <c r="K19" i="12"/>
  <c r="M19" i="12"/>
  <c r="O19" i="12"/>
  <c r="Q19" i="12"/>
  <c r="Q18" i="12" s="1"/>
  <c r="U19" i="12"/>
  <c r="G21" i="12"/>
  <c r="M21" i="12" s="1"/>
  <c r="I21" i="12"/>
  <c r="K21" i="12"/>
  <c r="K18" i="12" s="1"/>
  <c r="O21" i="12"/>
  <c r="O18" i="12" s="1"/>
  <c r="Q21" i="12"/>
  <c r="U21" i="12"/>
  <c r="U18" i="12" s="1"/>
  <c r="G23" i="12"/>
  <c r="I23" i="12"/>
  <c r="K23" i="12"/>
  <c r="M23" i="12"/>
  <c r="O23" i="12"/>
  <c r="Q23" i="12"/>
  <c r="U23" i="12"/>
  <c r="G25" i="12"/>
  <c r="I25" i="12"/>
  <c r="I24" i="12" s="1"/>
  <c r="K25" i="12"/>
  <c r="M25" i="12"/>
  <c r="O25" i="12"/>
  <c r="Q25" i="12"/>
  <c r="Q24" i="12" s="1"/>
  <c r="U25" i="12"/>
  <c r="G27" i="12"/>
  <c r="M27" i="12" s="1"/>
  <c r="I27" i="12"/>
  <c r="K27" i="12"/>
  <c r="K24" i="12" s="1"/>
  <c r="O27" i="12"/>
  <c r="O24" i="12" s="1"/>
  <c r="Q27" i="12"/>
  <c r="U27" i="12"/>
  <c r="U24" i="12" s="1"/>
  <c r="G29" i="12"/>
  <c r="I29" i="12"/>
  <c r="K29" i="12"/>
  <c r="M29" i="12"/>
  <c r="O29" i="12"/>
  <c r="Q29" i="12"/>
  <c r="U29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9" i="12"/>
  <c r="G38" i="12" s="1"/>
  <c r="I39" i="12"/>
  <c r="K39" i="12"/>
  <c r="K38" i="12" s="1"/>
  <c r="O39" i="12"/>
  <c r="O38" i="12" s="1"/>
  <c r="Q39" i="12"/>
  <c r="U39" i="12"/>
  <c r="U38" i="12" s="1"/>
  <c r="G40" i="12"/>
  <c r="I40" i="12"/>
  <c r="I38" i="12" s="1"/>
  <c r="K40" i="12"/>
  <c r="M40" i="12"/>
  <c r="O40" i="12"/>
  <c r="Q40" i="12"/>
  <c r="Q38" i="12" s="1"/>
  <c r="U40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3" i="12"/>
  <c r="I53" i="12"/>
  <c r="I52" i="12" s="1"/>
  <c r="K53" i="12"/>
  <c r="M53" i="12"/>
  <c r="O53" i="12"/>
  <c r="Q53" i="12"/>
  <c r="Q52" i="12" s="1"/>
  <c r="U53" i="12"/>
  <c r="G55" i="12"/>
  <c r="M55" i="12" s="1"/>
  <c r="I55" i="12"/>
  <c r="K55" i="12"/>
  <c r="K52" i="12" s="1"/>
  <c r="O55" i="12"/>
  <c r="O52" i="12" s="1"/>
  <c r="Q55" i="12"/>
  <c r="U55" i="12"/>
  <c r="U52" i="12" s="1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I58" i="12"/>
  <c r="Q58" i="12"/>
  <c r="G59" i="12"/>
  <c r="G58" i="12" s="1"/>
  <c r="I59" i="12"/>
  <c r="K59" i="12"/>
  <c r="K58" i="12" s="1"/>
  <c r="O59" i="12"/>
  <c r="O58" i="12" s="1"/>
  <c r="Q59" i="12"/>
  <c r="U59" i="12"/>
  <c r="U58" i="12" s="1"/>
  <c r="I20" i="1"/>
  <c r="I19" i="1"/>
  <c r="I18" i="1"/>
  <c r="I17" i="1"/>
  <c r="I16" i="1"/>
  <c r="I54" i="1"/>
  <c r="G27" i="1"/>
  <c r="F40" i="1"/>
  <c r="G40" i="1"/>
  <c r="G25" i="1" s="1"/>
  <c r="G26" i="1" s="1"/>
  <c r="H40" i="1"/>
  <c r="I40" i="1"/>
  <c r="J40" i="1"/>
  <c r="J39" i="1"/>
  <c r="H39" i="1"/>
  <c r="I39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24" i="12"/>
  <c r="M18" i="12"/>
  <c r="M52" i="12"/>
  <c r="G52" i="12"/>
  <c r="G24" i="12"/>
  <c r="G18" i="12"/>
  <c r="M10" i="12"/>
  <c r="M8" i="12" s="1"/>
  <c r="M59" i="12"/>
  <c r="M58" i="12" s="1"/>
  <c r="M39" i="12"/>
  <c r="M38" i="12" s="1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<sst xmlns="http://schemas.openxmlformats.org/spreadsheetml/2006/main" count="327" uniqueCount="187">
  <si>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</si>
  <si>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</si>
  <si>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</si>
  <si>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</si>
  <si>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</si>
  <si>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</si>
  <si>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</si>
  <si>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</si>
  <si>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</si>
  <si>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</si>
  <si>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</si>
  <si>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</si>
  <si>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</si>
  <si>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</si>
  <si>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</si>
  <si>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</si>
  <si>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</si>
  <si>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</si>
  <si>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</si>
  <si>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</si>
  <si>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</si>
  <si>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</si>
  <si>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</si>
  <si>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</si>
  <si>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</si>
  <si>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</si>
  <si>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</si>
  <si>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</si>
  <si>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</si>
  <si>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</si>
  <si>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</si>
  <si>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</si>
  <si>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</si>
  <si>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</si>
  <si>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</si>
  <si>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</si>
  <si>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</si>
  <si>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</si>
  <si>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</si>
  <si>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</si>
  <si>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</si>
  <si>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</si>
  <si>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</si>
  <si>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HORNÍ BŘÍZA</t>
  </si>
  <si>
    <t>Rozpočet:</t>
  </si>
  <si>
    <t>Misto</t>
  </si>
  <si>
    <t>HORNÍ BŘÍZA, obj. C  - PAVILON L 2</t>
  </si>
  <si>
    <t>Rozpočet</t>
  </si>
  <si>
    <t>Celkem za stavbu</t>
  </si>
  <si>
    <t>CZK</t>
  </si>
  <si>
    <t>Rekapitulace dílů</t>
  </si>
  <si>
    <t>Typ dílu</t>
  </si>
  <si>
    <t>97</t>
  </si>
  <si>
    <t>Prorážení otvorů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</si>
  <si>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</si>
  <si>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</si>
  <si>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</si>
  <si>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</si>
  <si>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</si>
  <si>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</si>
  <si>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</si>
  <si>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</si>
  <si>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</si>
  <si>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</si>
  <si>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</si>
  <si>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</si>
  <si>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</si>
  <si>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</si>
  <si>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</si>
  <si>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</si>
  <si>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</si>
  <si>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</si>
  <si>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</si>
  <si>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</si>
  <si>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</si>
  <si>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</si>
  <si>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</si>
  <si>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</si>
  <si>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</si>
  <si>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</si>
  <si>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</si>
  <si>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</si>
  <si>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</si>
  <si>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</si>
  <si>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</si>
  <si>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</si>
  <si>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</si>
  <si>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</si>
  <si>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</si>
  <si>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</si>
  <si>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</si>
  <si>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</si>
  <si>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</si>
  <si>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979087212R00</t>
  </si>
  <si>
    <t>Nakládání suti na dopravní prostředky</t>
  </si>
  <si>
    <t>t</t>
  </si>
  <si>
    <t>POL1_0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</si>
  <si>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</si>
  <si>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</si>
  <si>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</si>
  <si>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</si>
  <si>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</si>
  <si>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</si>
  <si>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979999999R00</t>
  </si>
  <si>
    <t>Poplatek za skládku 10 % příměsí</t>
  </si>
  <si>
    <t>979990122R00</t>
  </si>
  <si>
    <t>Poplatek za skládku suti - střešní krytina</t>
  </si>
  <si>
    <t>712400832R00</t>
  </si>
  <si>
    <t xml:space="preserve">Odstranění živičné krytiny střech do 30° </t>
  </si>
  <si>
    <t>m2</t>
  </si>
  <si>
    <t>377</t>
  </si>
  <si>
    <t>VV</t>
  </si>
  <si>
    <t>713100010RAC</t>
  </si>
  <si>
    <t>Izolace tepelné volně položené minerální plsť, tloušťka 10 cm 2x</t>
  </si>
  <si>
    <t>POL2_0</t>
  </si>
  <si>
    <t>(265,06+16,64)*2</t>
  </si>
  <si>
    <t>713191100RT9</t>
  </si>
  <si>
    <t>Položení separační fólie, včetně dodávky fólie</t>
  </si>
  <si>
    <t>265,06+16,64</t>
  </si>
  <si>
    <t>998713103R00</t>
  </si>
  <si>
    <t>Přesun hmot pro izolace tepelné, výšky do 24 m</t>
  </si>
  <si>
    <t>762510020RAD</t>
  </si>
  <si>
    <t>Podlaha z desek dřevotřískových šroubovaná,  desky tloušťky 25 mm</t>
  </si>
  <si>
    <t>28,1*0,83</t>
  </si>
  <si>
    <t>762322911R00</t>
  </si>
  <si>
    <t xml:space="preserve"> hranolky do 100 cm2 sloupky vč.dodávky</t>
  </si>
  <si>
    <t>m</t>
  </si>
  <si>
    <t>0,23*22*2</t>
  </si>
  <si>
    <t>762321911R00</t>
  </si>
  <si>
    <t>rámové a podkladní prkn0 25 mm</t>
  </si>
  <si>
    <t>28,1*4</t>
  </si>
  <si>
    <t>762341811R00</t>
  </si>
  <si>
    <t>Demontáž bednění střech rovných z prken hrubých</t>
  </si>
  <si>
    <t>762341210RT2</t>
  </si>
  <si>
    <t>Montáž bednění střech  prkna hrubá na sraz, včetně dodávky řeziva, prkna tl. 24 mm doplnění</t>
  </si>
  <si>
    <t>762342203RT4</t>
  </si>
  <si>
    <t>Montáž laťování střech, vzdálenost latí 22 - 36 cm, včetně dodávky řeziva, latě 4/6 cm</t>
  </si>
  <si>
    <t>762342204RT4</t>
  </si>
  <si>
    <t>Montáž kontralatí přibitím, včetně dodávky řeziva, latě 4/6 cm</t>
  </si>
  <si>
    <t>765901119R00</t>
  </si>
  <si>
    <t>Fólie difuzní</t>
  </si>
  <si>
    <t>762911113R00</t>
  </si>
  <si>
    <t xml:space="preserve">Impregnace řeziva  </t>
  </si>
  <si>
    <t>998762103R00</t>
  </si>
  <si>
    <t>Přesun hmot pro tesařské konstrukce, výšky do 24 m</t>
  </si>
  <si>
    <t>764905101RT2</t>
  </si>
  <si>
    <t xml:space="preserve">krytina z trapéz.plechů,na dřevo,  povrchová úprava </t>
  </si>
  <si>
    <t>764352811R00</t>
  </si>
  <si>
    <t>Demontáž žlabů půlkruh. rovných, rš 330 mm, do 45°</t>
  </si>
  <si>
    <t>21,55+12,8+25,0</t>
  </si>
  <si>
    <t>764351837R00</t>
  </si>
  <si>
    <t>Demontáž háků, sklon do 45°</t>
  </si>
  <si>
    <t>kus</t>
  </si>
  <si>
    <t>764430840R00</t>
  </si>
  <si>
    <t xml:space="preserve">Demontáž oplechování ,rš do 330 </t>
  </si>
  <si>
    <t>764454802R00</t>
  </si>
  <si>
    <t>Demontáž odpadních trub kruhových,D 120 mm</t>
  </si>
  <si>
    <t>764908101R00</t>
  </si>
  <si>
    <t>kotlík žlabový kónický ,vel.žlabu 125 mm</t>
  </si>
  <si>
    <t>764908105R00</t>
  </si>
  <si>
    <t xml:space="preserve"> žlab podokapní půlkruhový R,velikost 150 mm</t>
  </si>
  <si>
    <t>764908109R00</t>
  </si>
  <si>
    <t>odpadní trouby kruhové SROR, D 150 mm</t>
  </si>
  <si>
    <t>764265430R00</t>
  </si>
  <si>
    <t>Střešní poklopy   60 x 80 cm</t>
  </si>
  <si>
    <t>764814140R00</t>
  </si>
  <si>
    <t>Lemování trub,lD do 200 mm</t>
  </si>
  <si>
    <t>764231440R00</t>
  </si>
  <si>
    <t>Lemování  plechem zdí,tvrdá krytina,rš 400 mm</t>
  </si>
  <si>
    <t>998764103R00</t>
  </si>
  <si>
    <t>Přesun hmot pro klempířské konstr., výšky do 24 m</t>
  </si>
  <si>
    <t>765311723R00</t>
  </si>
  <si>
    <t>Větrací mřížka okapní 5000 x 100 mm</t>
  </si>
  <si>
    <t>59,35</t>
  </si>
  <si>
    <t>765311722R00</t>
  </si>
  <si>
    <t>Větrací mřížka 2000 univerzální</t>
  </si>
  <si>
    <t>765311732R00</t>
  </si>
  <si>
    <t>Mříž sněholamu UNI 300x20 cm, vč. držáků, pozink.</t>
  </si>
  <si>
    <t>998765103R00</t>
  </si>
  <si>
    <t>Přesun hmot pro krytiny tvrdé, výšky do 24 m</t>
  </si>
  <si>
    <t>3</t>
  </si>
  <si>
    <t>zařízení staveniště, mimostaveništní doprava</t>
  </si>
  <si>
    <t>ks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</si>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</sst>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5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5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5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5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5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5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5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5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SUMIF(F47:F53,A16,I47:I53)+SUMIF(F47:F53,"PSU",I47:I53)</f>
        <v>0</v>
      </c>
      <c r="J16" s="93"/>
    </row>
    <row r="17" spans="1:10" ht="23.25" customHeight="1" x14ac:dyDescent="0.25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SUMIF(F47:F53,A17,I47:I53)</f>
        <v>0</v>
      </c>
      <c r="J17" s="93"/>
    </row>
    <row r="18" spans="1:10" ht="23.25" customHeight="1" x14ac:dyDescent="0.25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SUMIF(F47:F53,A18,I47:I53)</f>
        <v>0</v>
      </c>
      <c r="J18" s="93"/>
    </row>
    <row r="19" spans="1:10" ht="23.25" customHeight="1" x14ac:dyDescent="0.25">
      <c r="A19" s="193" t="s">
        <v>64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SUMIF(F47:F53,A19,I47:I53)</f>
        <v>0</v>
      </c>
      <c r="J19" s="93"/>
    </row>
    <row r="20" spans="1:10" ht="23.25" customHeight="1" x14ac:dyDescent="0.25">
      <c r="A20" s="193" t="s">
        <v>65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SUMIF(F47:F53,A20,I47:I53)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3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3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43291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5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5">
      <c r="A39" s="131">
        <v>0</v>
      </c>
      <c r="B39" s="137" t="s">
        <v>47</v>
      </c>
      <c r="C39" s="138" t="s">
        <v>46</v>
      </c>
      <c r="D39" s="139"/>
      <c r="E39" s="139"/>
      <c r="F39" s="147">
        <f>'Rozpočet Pol'!AC61</f>
        <v>0</v>
      </c>
      <c r="G39" s="148">
        <f>'Rozpočet Pol'!AD61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5">
      <c r="A40" s="131"/>
      <c r="B40" s="141" t="s">
        <v>48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6" x14ac:dyDescent="0.3">
      <c r="B44" s="161" t="s">
        <v>50</v>
      </c>
    </row>
    <row r="46" spans="1:10" ht="25.5" customHeight="1" x14ac:dyDescent="0.25">
      <c r="A46" s="162"/>
      <c r="B46" s="168" t="s">
        <v>16</v>
      </c>
      <c r="C46" s="168" t="s">
        <v>5</v>
      </c>
      <c r="D46" s="169"/>
      <c r="E46" s="169"/>
      <c r="F46" s="172" t="s">
        <v>51</v>
      </c>
      <c r="G46" s="172"/>
      <c r="H46" s="172"/>
      <c r="I46" s="173" t="s">
        <v>28</v>
      </c>
      <c r="J46" s="173"/>
    </row>
    <row r="47" spans="1:10" ht="25.5" customHeight="1" x14ac:dyDescent="0.25">
      <c r="A47" s="163"/>
      <c r="B47" s="174" t="s">
        <v>52</v>
      </c>
      <c r="C47" s="175" t="s">
        <v>53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5">
      <c r="A48" s="163"/>
      <c r="B48" s="166" t="s">
        <v>54</v>
      </c>
      <c r="C48" s="165" t="s">
        <v>55</v>
      </c>
      <c r="D48" s="167"/>
      <c r="E48" s="167"/>
      <c r="F48" s="183" t="s">
        <v>24</v>
      </c>
      <c r="G48" s="184"/>
      <c r="H48" s="184"/>
      <c r="I48" s="185">
        <f>'Rozpočet Pol'!G15</f>
        <v>0</v>
      </c>
      <c r="J48" s="185"/>
    </row>
    <row r="49" spans="1:10" ht="25.5" customHeight="1" x14ac:dyDescent="0.25">
      <c r="A49" s="163"/>
      <c r="B49" s="166" t="s">
        <v>56</v>
      </c>
      <c r="C49" s="165" t="s">
        <v>57</v>
      </c>
      <c r="D49" s="167"/>
      <c r="E49" s="167"/>
      <c r="F49" s="183" t="s">
        <v>24</v>
      </c>
      <c r="G49" s="184"/>
      <c r="H49" s="184"/>
      <c r="I49" s="185">
        <f>'Rozpočet Pol'!G18</f>
        <v>0</v>
      </c>
      <c r="J49" s="185"/>
    </row>
    <row r="50" spans="1:10" ht="25.5" customHeight="1" x14ac:dyDescent="0.25">
      <c r="A50" s="163"/>
      <c r="B50" s="166" t="s">
        <v>58</v>
      </c>
      <c r="C50" s="165" t="s">
        <v>59</v>
      </c>
      <c r="D50" s="167"/>
      <c r="E50" s="167"/>
      <c r="F50" s="183" t="s">
        <v>24</v>
      </c>
      <c r="G50" s="184"/>
      <c r="H50" s="184"/>
      <c r="I50" s="185">
        <f>'Rozpočet Pol'!G24</f>
        <v>0</v>
      </c>
      <c r="J50" s="185"/>
    </row>
    <row r="51" spans="1:10" ht="25.5" customHeight="1" x14ac:dyDescent="0.25">
      <c r="A51" s="163"/>
      <c r="B51" s="166" t="s">
        <v>60</v>
      </c>
      <c r="C51" s="165" t="s">
        <v>61</v>
      </c>
      <c r="D51" s="167"/>
      <c r="E51" s="167"/>
      <c r="F51" s="183" t="s">
        <v>24</v>
      </c>
      <c r="G51" s="184"/>
      <c r="H51" s="184"/>
      <c r="I51" s="185">
        <f>'Rozpočet Pol'!G38</f>
        <v>0</v>
      </c>
      <c r="J51" s="185"/>
    </row>
    <row r="52" spans="1:10" ht="25.5" customHeight="1" x14ac:dyDescent="0.25">
      <c r="A52" s="163"/>
      <c r="B52" s="166" t="s">
        <v>62</v>
      </c>
      <c r="C52" s="165" t="s">
        <v>63</v>
      </c>
      <c r="D52" s="167"/>
      <c r="E52" s="167"/>
      <c r="F52" s="183" t="s">
        <v>24</v>
      </c>
      <c r="G52" s="184"/>
      <c r="H52" s="184"/>
      <c r="I52" s="185">
        <f>'Rozpočet Pol'!G52</f>
        <v>0</v>
      </c>
      <c r="J52" s="185"/>
    </row>
    <row r="53" spans="1:10" ht="25.5" customHeight="1" x14ac:dyDescent="0.25">
      <c r="A53" s="163"/>
      <c r="B53" s="177" t="s">
        <v>64</v>
      </c>
      <c r="C53" s="178" t="s">
        <v>26</v>
      </c>
      <c r="D53" s="179"/>
      <c r="E53" s="179"/>
      <c r="F53" s="186" t="s">
        <v>23</v>
      </c>
      <c r="G53" s="187"/>
      <c r="H53" s="187"/>
      <c r="I53" s="188">
        <f>'Rozpočet Pol'!G58</f>
        <v>0</v>
      </c>
      <c r="J53" s="188"/>
    </row>
    <row r="54" spans="1:10" ht="25.5" customHeight="1" x14ac:dyDescent="0.25">
      <c r="A54" s="164"/>
      <c r="B54" s="170" t="s">
        <v>1</v>
      </c>
      <c r="C54" s="170"/>
      <c r="D54" s="171"/>
      <c r="E54" s="171"/>
      <c r="F54" s="189"/>
      <c r="G54" s="190"/>
      <c r="H54" s="190"/>
      <c r="I54" s="191">
        <f>SUM(I47:I53)</f>
        <v>0</v>
      </c>
      <c r="J54" s="191"/>
    </row>
    <row r="55" spans="1:10" x14ac:dyDescent="0.25">
      <c r="F55" s="192"/>
      <c r="G55" s="130"/>
      <c r="H55" s="192"/>
      <c r="I55" s="130"/>
      <c r="J55" s="130"/>
    </row>
    <row r="56" spans="1:10" x14ac:dyDescent="0.25">
      <c r="F56" s="192"/>
      <c r="G56" s="130"/>
      <c r="H56" s="192"/>
      <c r="I56" s="130"/>
      <c r="J56" s="130"/>
    </row>
    <row r="57" spans="1:10" x14ac:dyDescent="0.25">
      <c r="F57" s="192"/>
      <c r="G57" s="130"/>
      <c r="H57" s="192"/>
      <c r="I57" s="130"/>
      <c r="J57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1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9" customWidth="1"/>
    <col min="3" max="3" width="38.33203125" style="129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195" t="s">
        <v>6</v>
      </c>
      <c r="B1" s="195"/>
      <c r="C1" s="195"/>
      <c r="D1" s="195"/>
      <c r="E1" s="195"/>
      <c r="F1" s="195"/>
      <c r="G1" s="195"/>
      <c r="AE1" t="s">
        <v>67</v>
      </c>
    </row>
    <row r="2" spans="1:60" ht="25.05" customHeight="1" x14ac:dyDescent="0.25">
      <c r="A2" s="202" t="s">
        <v>66</v>
      </c>
      <c r="B2" s="196"/>
      <c r="C2" s="197" t="s">
        <v>46</v>
      </c>
      <c r="D2" s="198"/>
      <c r="E2" s="198"/>
      <c r="F2" s="198"/>
      <c r="G2" s="204"/>
      <c r="AE2" t="s">
        <v>68</v>
      </c>
    </row>
    <row r="3" spans="1:60" ht="25.05" customHeight="1" x14ac:dyDescent="0.25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69</v>
      </c>
    </row>
    <row r="4" spans="1:60" ht="25.05" hidden="1" customHeight="1" x14ac:dyDescent="0.25">
      <c r="A4" s="203" t="s">
        <v>8</v>
      </c>
      <c r="B4" s="201"/>
      <c r="C4" s="199"/>
      <c r="D4" s="200"/>
      <c r="E4" s="200"/>
      <c r="F4" s="200"/>
      <c r="G4" s="205"/>
      <c r="AE4" t="s">
        <v>70</v>
      </c>
    </row>
    <row r="5" spans="1:60" hidden="1" x14ac:dyDescent="0.25">
      <c r="A5" s="206" t="s">
        <v>71</v>
      </c>
      <c r="B5" s="207"/>
      <c r="C5" s="208"/>
      <c r="D5" s="209"/>
      <c r="E5" s="209"/>
      <c r="F5" s="209"/>
      <c r="G5" s="210"/>
      <c r="AE5" t="s">
        <v>72</v>
      </c>
    </row>
    <row r="7" spans="1:60" ht="39.6" x14ac:dyDescent="0.25">
      <c r="A7" s="215" t="s">
        <v>73</v>
      </c>
      <c r="B7" s="216" t="s">
        <v>74</v>
      </c>
      <c r="C7" s="216" t="s">
        <v>75</v>
      </c>
      <c r="D7" s="215" t="s">
        <v>76</v>
      </c>
      <c r="E7" s="215" t="s">
        <v>77</v>
      </c>
      <c r="F7" s="211" t="s">
        <v>78</v>
      </c>
      <c r="G7" s="234" t="s">
        <v>28</v>
      </c>
      <c r="H7" s="235" t="s">
        <v>29</v>
      </c>
      <c r="I7" s="235" t="s">
        <v>79</v>
      </c>
      <c r="J7" s="235" t="s">
        <v>30</v>
      </c>
      <c r="K7" s="235" t="s">
        <v>80</v>
      </c>
      <c r="L7" s="235" t="s">
        <v>81</v>
      </c>
      <c r="M7" s="235" t="s">
        <v>82</v>
      </c>
      <c r="N7" s="235" t="s">
        <v>83</v>
      </c>
      <c r="O7" s="235" t="s">
        <v>84</v>
      </c>
      <c r="P7" s="235" t="s">
        <v>85</v>
      </c>
      <c r="Q7" s="235" t="s">
        <v>86</v>
      </c>
      <c r="R7" s="235" t="s">
        <v>87</v>
      </c>
      <c r="S7" s="235" t="s">
        <v>88</v>
      </c>
      <c r="T7" s="235" t="s">
        <v>89</v>
      </c>
      <c r="U7" s="218" t="s">
        <v>90</v>
      </c>
    </row>
    <row r="8" spans="1:60" x14ac:dyDescent="0.25">
      <c r="A8" s="236" t="s">
        <v>91</v>
      </c>
      <c r="B8" s="237" t="s">
        <v>52</v>
      </c>
      <c r="C8" s="238" t="s">
        <v>53</v>
      </c>
      <c r="D8" s="239"/>
      <c r="E8" s="240"/>
      <c r="F8" s="241"/>
      <c r="G8" s="241">
        <f>SUMIF(AE9:AE14,"&lt;&gt;NOR",G9:G14)</f>
        <v>0</v>
      </c>
      <c r="H8" s="241"/>
      <c r="I8" s="241">
        <f>SUM(I9:I14)</f>
        <v>0</v>
      </c>
      <c r="J8" s="241"/>
      <c r="K8" s="241">
        <f>SUM(K9:K14)</f>
        <v>0</v>
      </c>
      <c r="L8" s="241"/>
      <c r="M8" s="241">
        <f>SUM(M9:M14)</f>
        <v>0</v>
      </c>
      <c r="N8" s="217"/>
      <c r="O8" s="217">
        <f>SUM(O9:O14)</f>
        <v>0</v>
      </c>
      <c r="P8" s="217"/>
      <c r="Q8" s="217">
        <f>SUM(Q9:Q14)</f>
        <v>0</v>
      </c>
      <c r="R8" s="217"/>
      <c r="S8" s="217"/>
      <c r="T8" s="236"/>
      <c r="U8" s="217">
        <f>SUM(U9:U14)</f>
        <v>7.18</v>
      </c>
      <c r="AE8" t="s">
        <v>92</v>
      </c>
    </row>
    <row r="9" spans="1:60" outlineLevel="1" x14ac:dyDescent="0.25">
      <c r="A9" s="213">
        <v>1</v>
      </c>
      <c r="B9" s="219" t="s">
        <v>93</v>
      </c>
      <c r="C9" s="264" t="s">
        <v>94</v>
      </c>
      <c r="D9" s="221" t="s">
        <v>95</v>
      </c>
      <c r="E9" s="228">
        <v>4.72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15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9.9000000000000005E-2</v>
      </c>
      <c r="U9" s="222">
        <f>ROUND(E9*T9,2)</f>
        <v>0.47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96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13">
        <v>2</v>
      </c>
      <c r="B10" s="219" t="s">
        <v>97</v>
      </c>
      <c r="C10" s="264" t="s">
        <v>98</v>
      </c>
      <c r="D10" s="221" t="s">
        <v>95</v>
      </c>
      <c r="E10" s="228">
        <v>4.72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15</v>
      </c>
      <c r="M10" s="232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0.93300000000000005</v>
      </c>
      <c r="U10" s="222">
        <f>ROUND(E10*T10,2)</f>
        <v>4.4000000000000004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96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13">
        <v>3</v>
      </c>
      <c r="B11" s="219" t="s">
        <v>99</v>
      </c>
      <c r="C11" s="264" t="s">
        <v>100</v>
      </c>
      <c r="D11" s="221" t="s">
        <v>95</v>
      </c>
      <c r="E11" s="228">
        <v>4.72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15</v>
      </c>
      <c r="M11" s="232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0.49</v>
      </c>
      <c r="U11" s="222">
        <f>ROUND(E11*T11,2)</f>
        <v>2.31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96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13">
        <v>4</v>
      </c>
      <c r="B12" s="219" t="s">
        <v>101</v>
      </c>
      <c r="C12" s="264" t="s">
        <v>102</v>
      </c>
      <c r="D12" s="221" t="s">
        <v>95</v>
      </c>
      <c r="E12" s="228">
        <v>66.08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15</v>
      </c>
      <c r="M12" s="232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</v>
      </c>
      <c r="U12" s="222">
        <f>ROUND(E12*T12,2)</f>
        <v>0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96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13">
        <v>5</v>
      </c>
      <c r="B13" s="219" t="s">
        <v>103</v>
      </c>
      <c r="C13" s="264" t="s">
        <v>104</v>
      </c>
      <c r="D13" s="221" t="s">
        <v>95</v>
      </c>
      <c r="E13" s="228">
        <v>0.95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15</v>
      </c>
      <c r="M13" s="232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</v>
      </c>
      <c r="U13" s="222">
        <f>ROUND(E13*T13,2)</f>
        <v>0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96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13">
        <v>6</v>
      </c>
      <c r="B14" s="219" t="s">
        <v>105</v>
      </c>
      <c r="C14" s="264" t="s">
        <v>106</v>
      </c>
      <c r="D14" s="221" t="s">
        <v>95</v>
      </c>
      <c r="E14" s="228">
        <v>3.77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15</v>
      </c>
      <c r="M14" s="232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96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5">
      <c r="A15" s="214" t="s">
        <v>91</v>
      </c>
      <c r="B15" s="220" t="s">
        <v>54</v>
      </c>
      <c r="C15" s="265" t="s">
        <v>55</v>
      </c>
      <c r="D15" s="224"/>
      <c r="E15" s="229"/>
      <c r="F15" s="233"/>
      <c r="G15" s="233">
        <f>SUMIF(AE16:AE17,"&lt;&gt;NOR",G16:G17)</f>
        <v>0</v>
      </c>
      <c r="H15" s="233"/>
      <c r="I15" s="233">
        <f>SUM(I16:I17)</f>
        <v>0</v>
      </c>
      <c r="J15" s="233"/>
      <c r="K15" s="233">
        <f>SUM(K16:K17)</f>
        <v>0</v>
      </c>
      <c r="L15" s="233"/>
      <c r="M15" s="233">
        <f>SUM(M16:M17)</f>
        <v>0</v>
      </c>
      <c r="N15" s="225"/>
      <c r="O15" s="225">
        <f>SUM(O16:O17)</f>
        <v>0</v>
      </c>
      <c r="P15" s="225"/>
      <c r="Q15" s="225">
        <f>SUM(Q16:Q17)</f>
        <v>3.77</v>
      </c>
      <c r="R15" s="225"/>
      <c r="S15" s="225"/>
      <c r="T15" s="226"/>
      <c r="U15" s="225">
        <f>SUM(U16:U17)</f>
        <v>22.62</v>
      </c>
      <c r="AE15" t="s">
        <v>92</v>
      </c>
    </row>
    <row r="16" spans="1:60" outlineLevel="1" x14ac:dyDescent="0.25">
      <c r="A16" s="213">
        <v>7</v>
      </c>
      <c r="B16" s="219" t="s">
        <v>107</v>
      </c>
      <c r="C16" s="264" t="s">
        <v>108</v>
      </c>
      <c r="D16" s="221" t="s">
        <v>109</v>
      </c>
      <c r="E16" s="228">
        <v>377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15</v>
      </c>
      <c r="M16" s="232">
        <f>G16*(1+L16/100)</f>
        <v>0</v>
      </c>
      <c r="N16" s="222">
        <v>0</v>
      </c>
      <c r="O16" s="222">
        <f>ROUND(E16*N16,5)</f>
        <v>0</v>
      </c>
      <c r="P16" s="222">
        <v>0.01</v>
      </c>
      <c r="Q16" s="222">
        <f>ROUND(E16*P16,5)</f>
        <v>3.77</v>
      </c>
      <c r="R16" s="222"/>
      <c r="S16" s="222"/>
      <c r="T16" s="223">
        <v>0.06</v>
      </c>
      <c r="U16" s="222">
        <f>ROUND(E16*T16,2)</f>
        <v>22.62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96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13"/>
      <c r="B17" s="219"/>
      <c r="C17" s="266" t="s">
        <v>110</v>
      </c>
      <c r="D17" s="227"/>
      <c r="E17" s="230">
        <v>377</v>
      </c>
      <c r="F17" s="232"/>
      <c r="G17" s="232"/>
      <c r="H17" s="232"/>
      <c r="I17" s="232"/>
      <c r="J17" s="232"/>
      <c r="K17" s="232"/>
      <c r="L17" s="232"/>
      <c r="M17" s="232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111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5">
      <c r="A18" s="214" t="s">
        <v>91</v>
      </c>
      <c r="B18" s="220" t="s">
        <v>56</v>
      </c>
      <c r="C18" s="265" t="s">
        <v>57</v>
      </c>
      <c r="D18" s="224"/>
      <c r="E18" s="229"/>
      <c r="F18" s="233"/>
      <c r="G18" s="233">
        <f>SUMIF(AE19:AE23,"&lt;&gt;NOR",G19:G23)</f>
        <v>0</v>
      </c>
      <c r="H18" s="233"/>
      <c r="I18" s="233">
        <f>SUM(I19:I23)</f>
        <v>0</v>
      </c>
      <c r="J18" s="233"/>
      <c r="K18" s="233">
        <f>SUM(K19:K23)</f>
        <v>0</v>
      </c>
      <c r="L18" s="233"/>
      <c r="M18" s="233">
        <f>SUM(M19:M23)</f>
        <v>0</v>
      </c>
      <c r="N18" s="225"/>
      <c r="O18" s="225">
        <f>SUM(O19:O23)</f>
        <v>2.3014899999999998</v>
      </c>
      <c r="P18" s="225"/>
      <c r="Q18" s="225">
        <f>SUM(Q19:Q23)</f>
        <v>0</v>
      </c>
      <c r="R18" s="225"/>
      <c r="S18" s="225"/>
      <c r="T18" s="226"/>
      <c r="U18" s="225">
        <f>SUM(U19:U23)</f>
        <v>79.149999999999991</v>
      </c>
      <c r="AE18" t="s">
        <v>92</v>
      </c>
    </row>
    <row r="19" spans="1:60" ht="20.399999999999999" outlineLevel="1" x14ac:dyDescent="0.25">
      <c r="A19" s="213">
        <v>8</v>
      </c>
      <c r="B19" s="219" t="s">
        <v>112</v>
      </c>
      <c r="C19" s="264" t="s">
        <v>113</v>
      </c>
      <c r="D19" s="221" t="s">
        <v>109</v>
      </c>
      <c r="E19" s="228">
        <v>563.4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15</v>
      </c>
      <c r="M19" s="232">
        <f>G19*(1+L19/100)</f>
        <v>0</v>
      </c>
      <c r="N19" s="222">
        <v>4.0800000000000003E-3</v>
      </c>
      <c r="O19" s="222">
        <f>ROUND(E19*N19,5)</f>
        <v>2.29867</v>
      </c>
      <c r="P19" s="222">
        <v>0</v>
      </c>
      <c r="Q19" s="222">
        <f>ROUND(E19*P19,5)</f>
        <v>0</v>
      </c>
      <c r="R19" s="222"/>
      <c r="S19" s="222"/>
      <c r="T19" s="223">
        <v>9.7460000000000005E-2</v>
      </c>
      <c r="U19" s="222">
        <f>ROUND(E19*T19,2)</f>
        <v>54.91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114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13"/>
      <c r="B20" s="219"/>
      <c r="C20" s="266" t="s">
        <v>115</v>
      </c>
      <c r="D20" s="227"/>
      <c r="E20" s="230">
        <v>563.4</v>
      </c>
      <c r="F20" s="232"/>
      <c r="G20" s="232"/>
      <c r="H20" s="232"/>
      <c r="I20" s="232"/>
      <c r="J20" s="232"/>
      <c r="K20" s="232"/>
      <c r="L20" s="232"/>
      <c r="M20" s="232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111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13">
        <v>9</v>
      </c>
      <c r="B21" s="219" t="s">
        <v>116</v>
      </c>
      <c r="C21" s="264" t="s">
        <v>117</v>
      </c>
      <c r="D21" s="221" t="s">
        <v>109</v>
      </c>
      <c r="E21" s="228">
        <v>281.7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15</v>
      </c>
      <c r="M21" s="232">
        <f>G21*(1+L21/100)</f>
        <v>0</v>
      </c>
      <c r="N21" s="222">
        <v>1.0000000000000001E-5</v>
      </c>
      <c r="O21" s="222">
        <f>ROUND(E21*N21,5)</f>
        <v>2.82E-3</v>
      </c>
      <c r="P21" s="222">
        <v>0</v>
      </c>
      <c r="Q21" s="222">
        <f>ROUND(E21*P21,5)</f>
        <v>0</v>
      </c>
      <c r="R21" s="222"/>
      <c r="S21" s="222"/>
      <c r="T21" s="223">
        <v>7.0000000000000007E-2</v>
      </c>
      <c r="U21" s="222">
        <f>ROUND(E21*T21,2)</f>
        <v>19.72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96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13"/>
      <c r="B22" s="219"/>
      <c r="C22" s="266" t="s">
        <v>118</v>
      </c>
      <c r="D22" s="227"/>
      <c r="E22" s="230">
        <v>281.7</v>
      </c>
      <c r="F22" s="232"/>
      <c r="G22" s="232"/>
      <c r="H22" s="232"/>
      <c r="I22" s="232"/>
      <c r="J22" s="232"/>
      <c r="K22" s="232"/>
      <c r="L22" s="232"/>
      <c r="M22" s="232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111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13">
        <v>10</v>
      </c>
      <c r="B23" s="219" t="s">
        <v>119</v>
      </c>
      <c r="C23" s="264" t="s">
        <v>120</v>
      </c>
      <c r="D23" s="221" t="s">
        <v>95</v>
      </c>
      <c r="E23" s="228">
        <v>2.2999999999999998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15</v>
      </c>
      <c r="M23" s="232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1.966</v>
      </c>
      <c r="U23" s="222">
        <f>ROUND(E23*T23,2)</f>
        <v>4.5199999999999996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96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x14ac:dyDescent="0.25">
      <c r="A24" s="214" t="s">
        <v>91</v>
      </c>
      <c r="B24" s="220" t="s">
        <v>58</v>
      </c>
      <c r="C24" s="265" t="s">
        <v>59</v>
      </c>
      <c r="D24" s="224"/>
      <c r="E24" s="229"/>
      <c r="F24" s="233"/>
      <c r="G24" s="233">
        <f>SUMIF(AE25:AE37,"&lt;&gt;NOR",G25:G37)</f>
        <v>0</v>
      </c>
      <c r="H24" s="233"/>
      <c r="I24" s="233">
        <f>SUM(I25:I37)</f>
        <v>0</v>
      </c>
      <c r="J24" s="233"/>
      <c r="K24" s="233">
        <f>SUM(K25:K37)</f>
        <v>0</v>
      </c>
      <c r="L24" s="233"/>
      <c r="M24" s="233">
        <f>SUM(M25:M37)</f>
        <v>0</v>
      </c>
      <c r="N24" s="225"/>
      <c r="O24" s="225">
        <f>SUM(O25:O37)</f>
        <v>3.6901099999999998</v>
      </c>
      <c r="P24" s="225"/>
      <c r="Q24" s="225">
        <f>SUM(Q25:Q37)</f>
        <v>0.6</v>
      </c>
      <c r="R24" s="225"/>
      <c r="S24" s="225"/>
      <c r="T24" s="226"/>
      <c r="U24" s="225">
        <f>SUM(U25:U37)</f>
        <v>172.47</v>
      </c>
      <c r="AE24" t="s">
        <v>92</v>
      </c>
    </row>
    <row r="25" spans="1:60" ht="20.399999999999999" outlineLevel="1" x14ac:dyDescent="0.25">
      <c r="A25" s="213">
        <v>11</v>
      </c>
      <c r="B25" s="219" t="s">
        <v>121</v>
      </c>
      <c r="C25" s="264" t="s">
        <v>122</v>
      </c>
      <c r="D25" s="221" t="s">
        <v>109</v>
      </c>
      <c r="E25" s="228">
        <v>23.323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15</v>
      </c>
      <c r="M25" s="232">
        <f>G25*(1+L25/100)</f>
        <v>0</v>
      </c>
      <c r="N25" s="222">
        <v>2.58E-2</v>
      </c>
      <c r="O25" s="222">
        <f>ROUND(E25*N25,5)</f>
        <v>0.60172999999999999</v>
      </c>
      <c r="P25" s="222">
        <v>0</v>
      </c>
      <c r="Q25" s="222">
        <f>ROUND(E25*P25,5)</f>
        <v>0</v>
      </c>
      <c r="R25" s="222"/>
      <c r="S25" s="222"/>
      <c r="T25" s="223">
        <v>0.55417000000000005</v>
      </c>
      <c r="U25" s="222">
        <f>ROUND(E25*T25,2)</f>
        <v>12.92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114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13"/>
      <c r="B26" s="219"/>
      <c r="C26" s="266" t="s">
        <v>123</v>
      </c>
      <c r="D26" s="227"/>
      <c r="E26" s="230">
        <v>23.323</v>
      </c>
      <c r="F26" s="232"/>
      <c r="G26" s="232"/>
      <c r="H26" s="232"/>
      <c r="I26" s="232"/>
      <c r="J26" s="232"/>
      <c r="K26" s="232"/>
      <c r="L26" s="232"/>
      <c r="M26" s="232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111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13">
        <v>12</v>
      </c>
      <c r="B27" s="219" t="s">
        <v>124</v>
      </c>
      <c r="C27" s="264" t="s">
        <v>125</v>
      </c>
      <c r="D27" s="221" t="s">
        <v>126</v>
      </c>
      <c r="E27" s="228">
        <v>10.119999999999999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15</v>
      </c>
      <c r="M27" s="232">
        <f>G27*(1+L27/100)</f>
        <v>0</v>
      </c>
      <c r="N27" s="222">
        <v>4.9899999999999996E-3</v>
      </c>
      <c r="O27" s="222">
        <f>ROUND(E27*N27,5)</f>
        <v>5.0500000000000003E-2</v>
      </c>
      <c r="P27" s="222">
        <v>0</v>
      </c>
      <c r="Q27" s="222">
        <f>ROUND(E27*P27,5)</f>
        <v>0</v>
      </c>
      <c r="R27" s="222"/>
      <c r="S27" s="222"/>
      <c r="T27" s="223">
        <v>0.156</v>
      </c>
      <c r="U27" s="222">
        <f>ROUND(E27*T27,2)</f>
        <v>1.58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96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13"/>
      <c r="B28" s="219"/>
      <c r="C28" s="266" t="s">
        <v>127</v>
      </c>
      <c r="D28" s="227"/>
      <c r="E28" s="230">
        <v>10.119999999999999</v>
      </c>
      <c r="F28" s="232"/>
      <c r="G28" s="232"/>
      <c r="H28" s="232"/>
      <c r="I28" s="232"/>
      <c r="J28" s="232"/>
      <c r="K28" s="232"/>
      <c r="L28" s="232"/>
      <c r="M28" s="232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111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13">
        <v>13</v>
      </c>
      <c r="B29" s="219" t="s">
        <v>128</v>
      </c>
      <c r="C29" s="264" t="s">
        <v>129</v>
      </c>
      <c r="D29" s="221" t="s">
        <v>126</v>
      </c>
      <c r="E29" s="228">
        <v>112.4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15</v>
      </c>
      <c r="M29" s="232">
        <f>G29*(1+L29/100)</f>
        <v>0</v>
      </c>
      <c r="N29" s="222">
        <v>2.8500000000000001E-3</v>
      </c>
      <c r="O29" s="222">
        <f>ROUND(E29*N29,5)</f>
        <v>0.32034000000000001</v>
      </c>
      <c r="P29" s="222">
        <v>0</v>
      </c>
      <c r="Q29" s="222">
        <f>ROUND(E29*P29,5)</f>
        <v>0</v>
      </c>
      <c r="R29" s="222"/>
      <c r="S29" s="222"/>
      <c r="T29" s="223">
        <v>0.106</v>
      </c>
      <c r="U29" s="222">
        <f>ROUND(E29*T29,2)</f>
        <v>11.91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96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13"/>
      <c r="B30" s="219"/>
      <c r="C30" s="266" t="s">
        <v>130</v>
      </c>
      <c r="D30" s="227"/>
      <c r="E30" s="230">
        <v>112.4</v>
      </c>
      <c r="F30" s="232"/>
      <c r="G30" s="232"/>
      <c r="H30" s="232"/>
      <c r="I30" s="232"/>
      <c r="J30" s="232"/>
      <c r="K30" s="232"/>
      <c r="L30" s="232"/>
      <c r="M30" s="232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111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13">
        <v>14</v>
      </c>
      <c r="B31" s="219" t="s">
        <v>131</v>
      </c>
      <c r="C31" s="264" t="s">
        <v>132</v>
      </c>
      <c r="D31" s="221" t="s">
        <v>109</v>
      </c>
      <c r="E31" s="228">
        <v>40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15</v>
      </c>
      <c r="M31" s="232">
        <f>G31*(1+L31/100)</f>
        <v>0</v>
      </c>
      <c r="N31" s="222">
        <v>0</v>
      </c>
      <c r="O31" s="222">
        <f>ROUND(E31*N31,5)</f>
        <v>0</v>
      </c>
      <c r="P31" s="222">
        <v>1.4999999999999999E-2</v>
      </c>
      <c r="Q31" s="222">
        <f>ROUND(E31*P31,5)</f>
        <v>0.6</v>
      </c>
      <c r="R31" s="222"/>
      <c r="S31" s="222"/>
      <c r="T31" s="223">
        <v>0.09</v>
      </c>
      <c r="U31" s="222">
        <f>ROUND(E31*T31,2)</f>
        <v>3.6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96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0.399999999999999" outlineLevel="1" x14ac:dyDescent="0.25">
      <c r="A32" s="213">
        <v>15</v>
      </c>
      <c r="B32" s="219" t="s">
        <v>133</v>
      </c>
      <c r="C32" s="264" t="s">
        <v>134</v>
      </c>
      <c r="D32" s="221" t="s">
        <v>109</v>
      </c>
      <c r="E32" s="228">
        <v>40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15</v>
      </c>
      <c r="M32" s="232">
        <f>G32*(1+L32/100)</f>
        <v>0</v>
      </c>
      <c r="N32" s="222">
        <v>1.452E-2</v>
      </c>
      <c r="O32" s="222">
        <f>ROUND(E32*N32,5)</f>
        <v>0.58079999999999998</v>
      </c>
      <c r="P32" s="222">
        <v>0</v>
      </c>
      <c r="Q32" s="222">
        <f>ROUND(E32*P32,5)</f>
        <v>0</v>
      </c>
      <c r="R32" s="222"/>
      <c r="S32" s="222"/>
      <c r="T32" s="223">
        <v>0.27</v>
      </c>
      <c r="U32" s="222">
        <f>ROUND(E32*T32,2)</f>
        <v>10.8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96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0.399999999999999" outlineLevel="1" x14ac:dyDescent="0.25">
      <c r="A33" s="213">
        <v>16</v>
      </c>
      <c r="B33" s="219" t="s">
        <v>135</v>
      </c>
      <c r="C33" s="264" t="s">
        <v>136</v>
      </c>
      <c r="D33" s="221" t="s">
        <v>109</v>
      </c>
      <c r="E33" s="228">
        <v>377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15</v>
      </c>
      <c r="M33" s="232">
        <f>G33*(1+L33/100)</f>
        <v>0</v>
      </c>
      <c r="N33" s="222">
        <v>4.0299999999999997E-3</v>
      </c>
      <c r="O33" s="222">
        <f>ROUND(E33*N33,5)</f>
        <v>1.5193099999999999</v>
      </c>
      <c r="P33" s="222">
        <v>0</v>
      </c>
      <c r="Q33" s="222">
        <f>ROUND(E33*P33,5)</f>
        <v>0</v>
      </c>
      <c r="R33" s="222"/>
      <c r="S33" s="222"/>
      <c r="T33" s="223">
        <v>0.156</v>
      </c>
      <c r="U33" s="222">
        <f>ROUND(E33*T33,2)</f>
        <v>58.81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96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0.399999999999999" outlineLevel="1" x14ac:dyDescent="0.25">
      <c r="A34" s="213">
        <v>17</v>
      </c>
      <c r="B34" s="219" t="s">
        <v>137</v>
      </c>
      <c r="C34" s="264" t="s">
        <v>138</v>
      </c>
      <c r="D34" s="221" t="s">
        <v>109</v>
      </c>
      <c r="E34" s="228">
        <v>377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15</v>
      </c>
      <c r="M34" s="232">
        <f>G34*(1+L34/100)</f>
        <v>0</v>
      </c>
      <c r="N34" s="222">
        <v>1.4499999999999999E-3</v>
      </c>
      <c r="O34" s="222">
        <f>ROUND(E34*N34,5)</f>
        <v>0.54664999999999997</v>
      </c>
      <c r="P34" s="222">
        <v>0</v>
      </c>
      <c r="Q34" s="222">
        <f>ROUND(E34*P34,5)</f>
        <v>0</v>
      </c>
      <c r="R34" s="222"/>
      <c r="S34" s="222"/>
      <c r="T34" s="223">
        <v>5.5E-2</v>
      </c>
      <c r="U34" s="222">
        <f>ROUND(E34*T34,2)</f>
        <v>20.74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96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13">
        <v>18</v>
      </c>
      <c r="B35" s="219" t="s">
        <v>139</v>
      </c>
      <c r="C35" s="264" t="s">
        <v>140</v>
      </c>
      <c r="D35" s="221" t="s">
        <v>109</v>
      </c>
      <c r="E35" s="228">
        <v>377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15</v>
      </c>
      <c r="M35" s="232">
        <f>G35*(1+L35/100)</f>
        <v>0</v>
      </c>
      <c r="N35" s="222">
        <v>1.3999999999999999E-4</v>
      </c>
      <c r="O35" s="222">
        <f>ROUND(E35*N35,5)</f>
        <v>5.2780000000000001E-2</v>
      </c>
      <c r="P35" s="222">
        <v>0</v>
      </c>
      <c r="Q35" s="222">
        <f>ROUND(E35*P35,5)</f>
        <v>0</v>
      </c>
      <c r="R35" s="222"/>
      <c r="S35" s="222"/>
      <c r="T35" s="223">
        <v>0.12</v>
      </c>
      <c r="U35" s="222">
        <f>ROUND(E35*T35,2)</f>
        <v>45.24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96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13">
        <v>19</v>
      </c>
      <c r="B36" s="219" t="s">
        <v>141</v>
      </c>
      <c r="C36" s="264" t="s">
        <v>142</v>
      </c>
      <c r="D36" s="221" t="s">
        <v>109</v>
      </c>
      <c r="E36" s="228">
        <v>450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15</v>
      </c>
      <c r="M36" s="232">
        <f>G36*(1+L36/100)</f>
        <v>0</v>
      </c>
      <c r="N36" s="222">
        <v>4.0000000000000003E-5</v>
      </c>
      <c r="O36" s="222">
        <f>ROUND(E36*N36,5)</f>
        <v>1.7999999999999999E-2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96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13">
        <v>20</v>
      </c>
      <c r="B37" s="219" t="s">
        <v>143</v>
      </c>
      <c r="C37" s="264" t="s">
        <v>144</v>
      </c>
      <c r="D37" s="221" t="s">
        <v>95</v>
      </c>
      <c r="E37" s="228">
        <v>3.69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15</v>
      </c>
      <c r="M37" s="232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1.863</v>
      </c>
      <c r="U37" s="222">
        <f>ROUND(E37*T37,2)</f>
        <v>6.87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96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25">
      <c r="A38" s="214" t="s">
        <v>91</v>
      </c>
      <c r="B38" s="220" t="s">
        <v>60</v>
      </c>
      <c r="C38" s="265" t="s">
        <v>61</v>
      </c>
      <c r="D38" s="224"/>
      <c r="E38" s="229"/>
      <c r="F38" s="233"/>
      <c r="G38" s="233">
        <f>SUMIF(AE39:AE51,"&lt;&gt;NOR",G39:G51)</f>
        <v>0</v>
      </c>
      <c r="H38" s="233"/>
      <c r="I38" s="233">
        <f>SUM(I39:I51)</f>
        <v>0</v>
      </c>
      <c r="J38" s="233"/>
      <c r="K38" s="233">
        <f>SUM(K39:K51)</f>
        <v>0</v>
      </c>
      <c r="L38" s="233"/>
      <c r="M38" s="233">
        <f>SUM(M39:M51)</f>
        <v>0</v>
      </c>
      <c r="N38" s="225"/>
      <c r="O38" s="225">
        <f>SUM(O39:O51)</f>
        <v>2.4926000000000004</v>
      </c>
      <c r="P38" s="225"/>
      <c r="Q38" s="225">
        <f>SUM(Q39:Q51)</f>
        <v>0.35071999999999998</v>
      </c>
      <c r="R38" s="225"/>
      <c r="S38" s="225"/>
      <c r="T38" s="226"/>
      <c r="U38" s="225">
        <f>SUM(U39:U51)</f>
        <v>552.97</v>
      </c>
      <c r="AE38" t="s">
        <v>92</v>
      </c>
    </row>
    <row r="39" spans="1:60" outlineLevel="1" x14ac:dyDescent="0.25">
      <c r="A39" s="213">
        <v>21</v>
      </c>
      <c r="B39" s="219" t="s">
        <v>145</v>
      </c>
      <c r="C39" s="264" t="s">
        <v>146</v>
      </c>
      <c r="D39" s="221" t="s">
        <v>109</v>
      </c>
      <c r="E39" s="228">
        <v>377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15</v>
      </c>
      <c r="M39" s="232">
        <f>G39*(1+L39/100)</f>
        <v>0</v>
      </c>
      <c r="N39" s="222">
        <v>5.7800000000000004E-3</v>
      </c>
      <c r="O39" s="222">
        <f>ROUND(E39*N39,5)</f>
        <v>2.1790600000000002</v>
      </c>
      <c r="P39" s="222">
        <v>0</v>
      </c>
      <c r="Q39" s="222">
        <f>ROUND(E39*P39,5)</f>
        <v>0</v>
      </c>
      <c r="R39" s="222"/>
      <c r="S39" s="222"/>
      <c r="T39" s="223">
        <v>1.2765</v>
      </c>
      <c r="U39" s="222">
        <f>ROUND(E39*T39,2)</f>
        <v>481.24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96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13">
        <v>22</v>
      </c>
      <c r="B40" s="219" t="s">
        <v>147</v>
      </c>
      <c r="C40" s="264" t="s">
        <v>148</v>
      </c>
      <c r="D40" s="221" t="s">
        <v>126</v>
      </c>
      <c r="E40" s="228">
        <v>59.35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15</v>
      </c>
      <c r="M40" s="232">
        <f>G40*(1+L40/100)</f>
        <v>0</v>
      </c>
      <c r="N40" s="222">
        <v>0</v>
      </c>
      <c r="O40" s="222">
        <f>ROUND(E40*N40,5)</f>
        <v>0</v>
      </c>
      <c r="P40" s="222">
        <v>3.3600000000000001E-3</v>
      </c>
      <c r="Q40" s="222">
        <f>ROUND(E40*P40,5)</f>
        <v>0.19941999999999999</v>
      </c>
      <c r="R40" s="222"/>
      <c r="S40" s="222"/>
      <c r="T40" s="223">
        <v>6.9000000000000006E-2</v>
      </c>
      <c r="U40" s="222">
        <f>ROUND(E40*T40,2)</f>
        <v>4.0999999999999996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96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13"/>
      <c r="B41" s="219"/>
      <c r="C41" s="266" t="s">
        <v>149</v>
      </c>
      <c r="D41" s="227"/>
      <c r="E41" s="230">
        <v>59.35</v>
      </c>
      <c r="F41" s="232"/>
      <c r="G41" s="232"/>
      <c r="H41" s="232"/>
      <c r="I41" s="232"/>
      <c r="J41" s="232"/>
      <c r="K41" s="232"/>
      <c r="L41" s="232"/>
      <c r="M41" s="232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111</v>
      </c>
      <c r="AF41" s="212">
        <v>0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13">
        <v>23</v>
      </c>
      <c r="B42" s="219" t="s">
        <v>150</v>
      </c>
      <c r="C42" s="264" t="s">
        <v>151</v>
      </c>
      <c r="D42" s="221" t="s">
        <v>152</v>
      </c>
      <c r="E42" s="228">
        <v>60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15</v>
      </c>
      <c r="M42" s="232">
        <f>G42*(1+L42/100)</f>
        <v>0</v>
      </c>
      <c r="N42" s="222">
        <v>0</v>
      </c>
      <c r="O42" s="222">
        <f>ROUND(E42*N42,5)</f>
        <v>0</v>
      </c>
      <c r="P42" s="222">
        <v>6.8999999999999997E-4</v>
      </c>
      <c r="Q42" s="222">
        <f>ROUND(E42*P42,5)</f>
        <v>4.1399999999999999E-2</v>
      </c>
      <c r="R42" s="222"/>
      <c r="S42" s="222"/>
      <c r="T42" s="223">
        <v>5.7000000000000002E-2</v>
      </c>
      <c r="U42" s="222">
        <f>ROUND(E42*T42,2)</f>
        <v>3.42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96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13">
        <v>24</v>
      </c>
      <c r="B43" s="219" t="s">
        <v>153</v>
      </c>
      <c r="C43" s="264" t="s">
        <v>154</v>
      </c>
      <c r="D43" s="221" t="s">
        <v>126</v>
      </c>
      <c r="E43" s="228">
        <v>23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15</v>
      </c>
      <c r="M43" s="232">
        <f>G43*(1+L43/100)</f>
        <v>0</v>
      </c>
      <c r="N43" s="222">
        <v>0</v>
      </c>
      <c r="O43" s="222">
        <f>ROUND(E43*N43,5)</f>
        <v>0</v>
      </c>
      <c r="P43" s="222">
        <v>2.3E-3</v>
      </c>
      <c r="Q43" s="222">
        <f>ROUND(E43*P43,5)</f>
        <v>5.2900000000000003E-2</v>
      </c>
      <c r="R43" s="222"/>
      <c r="S43" s="222"/>
      <c r="T43" s="223">
        <v>0.09</v>
      </c>
      <c r="U43" s="222">
        <f>ROUND(E43*T43,2)</f>
        <v>2.0699999999999998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96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13">
        <v>25</v>
      </c>
      <c r="B44" s="219" t="s">
        <v>155</v>
      </c>
      <c r="C44" s="264" t="s">
        <v>156</v>
      </c>
      <c r="D44" s="221" t="s">
        <v>126</v>
      </c>
      <c r="E44" s="228">
        <v>20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15</v>
      </c>
      <c r="M44" s="232">
        <f>G44*(1+L44/100)</f>
        <v>0</v>
      </c>
      <c r="N44" s="222">
        <v>0</v>
      </c>
      <c r="O44" s="222">
        <f>ROUND(E44*N44,5)</f>
        <v>0</v>
      </c>
      <c r="P44" s="222">
        <v>2.8500000000000001E-3</v>
      </c>
      <c r="Q44" s="222">
        <f>ROUND(E44*P44,5)</f>
        <v>5.7000000000000002E-2</v>
      </c>
      <c r="R44" s="222"/>
      <c r="S44" s="222"/>
      <c r="T44" s="223">
        <v>0.06</v>
      </c>
      <c r="U44" s="222">
        <f>ROUND(E44*T44,2)</f>
        <v>1.2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96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13">
        <v>26</v>
      </c>
      <c r="B45" s="219" t="s">
        <v>157</v>
      </c>
      <c r="C45" s="264" t="s">
        <v>158</v>
      </c>
      <c r="D45" s="221" t="s">
        <v>152</v>
      </c>
      <c r="E45" s="228">
        <v>4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15</v>
      </c>
      <c r="M45" s="232">
        <f>G45*(1+L45/100)</f>
        <v>0</v>
      </c>
      <c r="N45" s="222">
        <v>3.4000000000000002E-4</v>
      </c>
      <c r="O45" s="222">
        <f>ROUND(E45*N45,5)</f>
        <v>1.3600000000000001E-3</v>
      </c>
      <c r="P45" s="222">
        <v>0</v>
      </c>
      <c r="Q45" s="222">
        <f>ROUND(E45*P45,5)</f>
        <v>0</v>
      </c>
      <c r="R45" s="222"/>
      <c r="S45" s="222"/>
      <c r="T45" s="223">
        <v>0.41</v>
      </c>
      <c r="U45" s="222">
        <f>ROUND(E45*T45,2)</f>
        <v>1.64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96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13">
        <v>27</v>
      </c>
      <c r="B46" s="219" t="s">
        <v>159</v>
      </c>
      <c r="C46" s="264" t="s">
        <v>160</v>
      </c>
      <c r="D46" s="221" t="s">
        <v>126</v>
      </c>
      <c r="E46" s="228">
        <v>59.35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15</v>
      </c>
      <c r="M46" s="232">
        <f>G46*(1+L46/100)</f>
        <v>0</v>
      </c>
      <c r="N46" s="222">
        <v>2.2499999999999998E-3</v>
      </c>
      <c r="O46" s="222">
        <f>ROUND(E46*N46,5)</f>
        <v>0.13353999999999999</v>
      </c>
      <c r="P46" s="222">
        <v>0</v>
      </c>
      <c r="Q46" s="222">
        <f>ROUND(E46*P46,5)</f>
        <v>0</v>
      </c>
      <c r="R46" s="222"/>
      <c r="S46" s="222"/>
      <c r="T46" s="223">
        <v>0.36399999999999999</v>
      </c>
      <c r="U46" s="222">
        <f>ROUND(E46*T46,2)</f>
        <v>21.6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96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13">
        <v>28</v>
      </c>
      <c r="B47" s="219" t="s">
        <v>161</v>
      </c>
      <c r="C47" s="264" t="s">
        <v>162</v>
      </c>
      <c r="D47" s="221" t="s">
        <v>126</v>
      </c>
      <c r="E47" s="228">
        <v>20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15</v>
      </c>
      <c r="M47" s="232">
        <f>G47*(1+L47/100)</f>
        <v>0</v>
      </c>
      <c r="N47" s="222">
        <v>3.1199999999999999E-3</v>
      </c>
      <c r="O47" s="222">
        <f>ROUND(E47*N47,5)</f>
        <v>6.2399999999999997E-2</v>
      </c>
      <c r="P47" s="222">
        <v>0</v>
      </c>
      <c r="Q47" s="222">
        <f>ROUND(E47*P47,5)</f>
        <v>0</v>
      </c>
      <c r="R47" s="222"/>
      <c r="S47" s="222"/>
      <c r="T47" s="223">
        <v>0.29399999999999998</v>
      </c>
      <c r="U47" s="222">
        <f>ROUND(E47*T47,2)</f>
        <v>5.88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96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13">
        <v>29</v>
      </c>
      <c r="B48" s="219" t="s">
        <v>163</v>
      </c>
      <c r="C48" s="264" t="s">
        <v>164</v>
      </c>
      <c r="D48" s="221" t="s">
        <v>152</v>
      </c>
      <c r="E48" s="228">
        <v>2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15</v>
      </c>
      <c r="M48" s="232">
        <f>G48*(1+L48/100)</f>
        <v>0</v>
      </c>
      <c r="N48" s="222">
        <v>1.391E-2</v>
      </c>
      <c r="O48" s="222">
        <f>ROUND(E48*N48,5)</f>
        <v>2.7820000000000001E-2</v>
      </c>
      <c r="P48" s="222">
        <v>0</v>
      </c>
      <c r="Q48" s="222">
        <f>ROUND(E48*P48,5)</f>
        <v>0</v>
      </c>
      <c r="R48" s="222"/>
      <c r="S48" s="222"/>
      <c r="T48" s="223">
        <v>2.0504500000000001</v>
      </c>
      <c r="U48" s="222">
        <f>ROUND(E48*T48,2)</f>
        <v>4.0999999999999996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96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13">
        <v>30</v>
      </c>
      <c r="B49" s="219" t="s">
        <v>165</v>
      </c>
      <c r="C49" s="264" t="s">
        <v>166</v>
      </c>
      <c r="D49" s="221" t="s">
        <v>152</v>
      </c>
      <c r="E49" s="228">
        <v>10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15</v>
      </c>
      <c r="M49" s="232">
        <f>G49*(1+L49/100)</f>
        <v>0</v>
      </c>
      <c r="N49" s="222">
        <v>3.6900000000000001E-3</v>
      </c>
      <c r="O49" s="222">
        <f>ROUND(E49*N49,5)</f>
        <v>3.6900000000000002E-2</v>
      </c>
      <c r="P49" s="222">
        <v>0</v>
      </c>
      <c r="Q49" s="222">
        <f>ROUND(E49*P49,5)</f>
        <v>0</v>
      </c>
      <c r="R49" s="222"/>
      <c r="S49" s="222"/>
      <c r="T49" s="223">
        <v>0.97711000000000003</v>
      </c>
      <c r="U49" s="222">
        <f>ROUND(E49*T49,2)</f>
        <v>9.77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96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13">
        <v>31</v>
      </c>
      <c r="B50" s="219" t="s">
        <v>167</v>
      </c>
      <c r="C50" s="264" t="s">
        <v>168</v>
      </c>
      <c r="D50" s="221" t="s">
        <v>126</v>
      </c>
      <c r="E50" s="228">
        <v>23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15</v>
      </c>
      <c r="M50" s="232">
        <f>G50*(1+L50/100)</f>
        <v>0</v>
      </c>
      <c r="N50" s="222">
        <v>2.2399999999999998E-3</v>
      </c>
      <c r="O50" s="222">
        <f>ROUND(E50*N50,5)</f>
        <v>5.1520000000000003E-2</v>
      </c>
      <c r="P50" s="222">
        <v>0</v>
      </c>
      <c r="Q50" s="222">
        <f>ROUND(E50*P50,5)</f>
        <v>0</v>
      </c>
      <c r="R50" s="222"/>
      <c r="S50" s="222"/>
      <c r="T50" s="223">
        <v>0.24898000000000001</v>
      </c>
      <c r="U50" s="222">
        <f>ROUND(E50*T50,2)</f>
        <v>5.73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96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13">
        <v>32</v>
      </c>
      <c r="B51" s="219" t="s">
        <v>169</v>
      </c>
      <c r="C51" s="264" t="s">
        <v>170</v>
      </c>
      <c r="D51" s="221" t="s">
        <v>95</v>
      </c>
      <c r="E51" s="228">
        <v>2.4700000000000002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15</v>
      </c>
      <c r="M51" s="232">
        <f>G51*(1+L51/100)</f>
        <v>0</v>
      </c>
      <c r="N51" s="222">
        <v>0</v>
      </c>
      <c r="O51" s="222">
        <f>ROUND(E51*N51,5)</f>
        <v>0</v>
      </c>
      <c r="P51" s="222">
        <v>0</v>
      </c>
      <c r="Q51" s="222">
        <f>ROUND(E51*P51,5)</f>
        <v>0</v>
      </c>
      <c r="R51" s="222"/>
      <c r="S51" s="222"/>
      <c r="T51" s="223">
        <v>4.9470000000000001</v>
      </c>
      <c r="U51" s="222">
        <f>ROUND(E51*T51,2)</f>
        <v>12.22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96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x14ac:dyDescent="0.25">
      <c r="A52" s="214" t="s">
        <v>91</v>
      </c>
      <c r="B52" s="220" t="s">
        <v>62</v>
      </c>
      <c r="C52" s="265" t="s">
        <v>63</v>
      </c>
      <c r="D52" s="224"/>
      <c r="E52" s="229"/>
      <c r="F52" s="233"/>
      <c r="G52" s="233">
        <f>SUMIF(AE53:AE57,"&lt;&gt;NOR",G53:G57)</f>
        <v>0</v>
      </c>
      <c r="H52" s="233"/>
      <c r="I52" s="233">
        <f>SUM(I53:I57)</f>
        <v>0</v>
      </c>
      <c r="J52" s="233"/>
      <c r="K52" s="233">
        <f>SUM(K53:K57)</f>
        <v>0</v>
      </c>
      <c r="L52" s="233"/>
      <c r="M52" s="233">
        <f>SUM(M53:M57)</f>
        <v>0</v>
      </c>
      <c r="N52" s="225"/>
      <c r="O52" s="225">
        <f>SUM(O53:O57)</f>
        <v>0.17548</v>
      </c>
      <c r="P52" s="225"/>
      <c r="Q52" s="225">
        <f>SUM(Q53:Q57)</f>
        <v>0</v>
      </c>
      <c r="R52" s="225"/>
      <c r="S52" s="225"/>
      <c r="T52" s="226"/>
      <c r="U52" s="225">
        <f>SUM(U53:U57)</f>
        <v>15.34</v>
      </c>
      <c r="AE52" t="s">
        <v>92</v>
      </c>
    </row>
    <row r="53" spans="1:60" outlineLevel="1" x14ac:dyDescent="0.25">
      <c r="A53" s="213">
        <v>33</v>
      </c>
      <c r="B53" s="219" t="s">
        <v>171</v>
      </c>
      <c r="C53" s="264" t="s">
        <v>172</v>
      </c>
      <c r="D53" s="221" t="s">
        <v>126</v>
      </c>
      <c r="E53" s="228">
        <v>59.35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15</v>
      </c>
      <c r="M53" s="232">
        <f>G53*(1+L53/100)</f>
        <v>0</v>
      </c>
      <c r="N53" s="222">
        <v>1.1E-4</v>
      </c>
      <c r="O53" s="222">
        <f>ROUND(E53*N53,5)</f>
        <v>6.5300000000000002E-3</v>
      </c>
      <c r="P53" s="222">
        <v>0</v>
      </c>
      <c r="Q53" s="222">
        <f>ROUND(E53*P53,5)</f>
        <v>0</v>
      </c>
      <c r="R53" s="222"/>
      <c r="S53" s="222"/>
      <c r="T53" s="223">
        <v>0.05</v>
      </c>
      <c r="U53" s="222">
        <f>ROUND(E53*T53,2)</f>
        <v>2.97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96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13"/>
      <c r="B54" s="219"/>
      <c r="C54" s="266" t="s">
        <v>173</v>
      </c>
      <c r="D54" s="227"/>
      <c r="E54" s="230">
        <v>59.35</v>
      </c>
      <c r="F54" s="232"/>
      <c r="G54" s="232"/>
      <c r="H54" s="232"/>
      <c r="I54" s="232"/>
      <c r="J54" s="232"/>
      <c r="K54" s="232"/>
      <c r="L54" s="232"/>
      <c r="M54" s="232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111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13">
        <v>34</v>
      </c>
      <c r="B55" s="219" t="s">
        <v>174</v>
      </c>
      <c r="C55" s="264" t="s">
        <v>175</v>
      </c>
      <c r="D55" s="221" t="s">
        <v>126</v>
      </c>
      <c r="E55" s="228">
        <v>14.5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15</v>
      </c>
      <c r="M55" s="232">
        <f>G55*(1+L55/100)</f>
        <v>0</v>
      </c>
      <c r="N55" s="222">
        <v>5.1000000000000004E-4</v>
      </c>
      <c r="O55" s="222">
        <f>ROUND(E55*N55,5)</f>
        <v>7.4000000000000003E-3</v>
      </c>
      <c r="P55" s="222">
        <v>0</v>
      </c>
      <c r="Q55" s="222">
        <f>ROUND(E55*P55,5)</f>
        <v>0</v>
      </c>
      <c r="R55" s="222"/>
      <c r="S55" s="222"/>
      <c r="T55" s="223">
        <v>8.3000000000000004E-2</v>
      </c>
      <c r="U55" s="222">
        <f>ROUND(E55*T55,2)</f>
        <v>1.2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96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13">
        <v>35</v>
      </c>
      <c r="B56" s="219" t="s">
        <v>176</v>
      </c>
      <c r="C56" s="264" t="s">
        <v>177</v>
      </c>
      <c r="D56" s="221" t="s">
        <v>152</v>
      </c>
      <c r="E56" s="228">
        <v>15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15</v>
      </c>
      <c r="M56" s="232">
        <f>G56*(1+L56/100)</f>
        <v>0</v>
      </c>
      <c r="N56" s="222">
        <v>1.077E-2</v>
      </c>
      <c r="O56" s="222">
        <f>ROUND(E56*N56,5)</f>
        <v>0.16155</v>
      </c>
      <c r="P56" s="222">
        <v>0</v>
      </c>
      <c r="Q56" s="222">
        <f>ROUND(E56*P56,5)</f>
        <v>0</v>
      </c>
      <c r="R56" s="222"/>
      <c r="S56" s="222"/>
      <c r="T56" s="223">
        <v>0.7157</v>
      </c>
      <c r="U56" s="222">
        <f>ROUND(E56*T56,2)</f>
        <v>10.74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96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13">
        <v>36</v>
      </c>
      <c r="B57" s="219" t="s">
        <v>178</v>
      </c>
      <c r="C57" s="264" t="s">
        <v>179</v>
      </c>
      <c r="D57" s="221" t="s">
        <v>95</v>
      </c>
      <c r="E57" s="228">
        <v>0.17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15</v>
      </c>
      <c r="M57" s="232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2.5569999999999999</v>
      </c>
      <c r="U57" s="222">
        <f>ROUND(E57*T57,2)</f>
        <v>0.43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96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x14ac:dyDescent="0.25">
      <c r="A58" s="214" t="s">
        <v>91</v>
      </c>
      <c r="B58" s="220" t="s">
        <v>64</v>
      </c>
      <c r="C58" s="265" t="s">
        <v>26</v>
      </c>
      <c r="D58" s="224"/>
      <c r="E58" s="229"/>
      <c r="F58" s="233"/>
      <c r="G58" s="233">
        <f>SUMIF(AE59:AE59,"&lt;&gt;NOR",G59:G59)</f>
        <v>0</v>
      </c>
      <c r="H58" s="233"/>
      <c r="I58" s="233">
        <f>SUM(I59:I59)</f>
        <v>0</v>
      </c>
      <c r="J58" s="233"/>
      <c r="K58" s="233">
        <f>SUM(K59:K59)</f>
        <v>0</v>
      </c>
      <c r="L58" s="233"/>
      <c r="M58" s="233">
        <f>SUM(M59:M59)</f>
        <v>0</v>
      </c>
      <c r="N58" s="225"/>
      <c r="O58" s="225">
        <f>SUM(O59:O59)</f>
        <v>0</v>
      </c>
      <c r="P58" s="225"/>
      <c r="Q58" s="225">
        <f>SUM(Q59:Q59)</f>
        <v>0</v>
      </c>
      <c r="R58" s="225"/>
      <c r="S58" s="225"/>
      <c r="T58" s="226"/>
      <c r="U58" s="225">
        <f>SUM(U59:U59)</f>
        <v>0</v>
      </c>
      <c r="AE58" t="s">
        <v>92</v>
      </c>
    </row>
    <row r="59" spans="1:60" outlineLevel="1" x14ac:dyDescent="0.25">
      <c r="A59" s="242">
        <v>37</v>
      </c>
      <c r="B59" s="243" t="s">
        <v>180</v>
      </c>
      <c r="C59" s="267" t="s">
        <v>181</v>
      </c>
      <c r="D59" s="244" t="s">
        <v>182</v>
      </c>
      <c r="E59" s="245">
        <v>1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15</v>
      </c>
      <c r="M59" s="247">
        <f>G59*(1+L59/100)</f>
        <v>0</v>
      </c>
      <c r="N59" s="248">
        <v>0</v>
      </c>
      <c r="O59" s="248">
        <f>ROUND(E59*N59,5)</f>
        <v>0</v>
      </c>
      <c r="P59" s="248">
        <v>0</v>
      </c>
      <c r="Q59" s="248">
        <f>ROUND(E59*P59,5)</f>
        <v>0</v>
      </c>
      <c r="R59" s="248"/>
      <c r="S59" s="248"/>
      <c r="T59" s="249">
        <v>0</v>
      </c>
      <c r="U59" s="248">
        <f>ROUND(E59*T59,2)</f>
        <v>0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96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5">
      <c r="A60" s="6"/>
      <c r="B60" s="7" t="s">
        <v>183</v>
      </c>
      <c r="C60" s="268" t="s">
        <v>183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v>15</v>
      </c>
      <c r="AD60">
        <v>21</v>
      </c>
    </row>
    <row r="61" spans="1:60" x14ac:dyDescent="0.25">
      <c r="A61" s="250"/>
      <c r="B61" s="251">
        <v>26</v>
      </c>
      <c r="C61" s="269" t="s">
        <v>183</v>
      </c>
      <c r="D61" s="252"/>
      <c r="E61" s="252"/>
      <c r="F61" s="252"/>
      <c r="G61" s="263">
        <f>G8+G15+G18+G24+G38+G52+G58</f>
        <v>0</v>
      </c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f>SUMIF(L7:L59,AC60,G7:G59)</f>
        <v>0</v>
      </c>
      <c r="AD61">
        <f>SUMIF(L7:L59,AD60,G7:G59)</f>
        <v>0</v>
      </c>
      <c r="AE61" t="s">
        <v>184</v>
      </c>
    </row>
    <row r="62" spans="1:60" x14ac:dyDescent="0.25">
      <c r="A62" s="6"/>
      <c r="B62" s="7" t="s">
        <v>183</v>
      </c>
      <c r="C62" s="268" t="s">
        <v>183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5">
      <c r="A63" s="6"/>
      <c r="B63" s="7" t="s">
        <v>183</v>
      </c>
      <c r="C63" s="268" t="s">
        <v>183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5">
      <c r="A64" s="253">
        <v>33</v>
      </c>
      <c r="B64" s="253"/>
      <c r="C64" s="270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5">
      <c r="A65" s="254"/>
      <c r="B65" s="255"/>
      <c r="C65" s="271"/>
      <c r="D65" s="255"/>
      <c r="E65" s="255"/>
      <c r="F65" s="255"/>
      <c r="G65" s="25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E65" t="s">
        <v>185</v>
      </c>
    </row>
    <row r="66" spans="1:31" x14ac:dyDescent="0.25">
      <c r="A66" s="257"/>
      <c r="B66" s="258"/>
      <c r="C66" s="272"/>
      <c r="D66" s="258"/>
      <c r="E66" s="258"/>
      <c r="F66" s="258"/>
      <c r="G66" s="259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5">
      <c r="A67" s="257"/>
      <c r="B67" s="258"/>
      <c r="C67" s="272"/>
      <c r="D67" s="258"/>
      <c r="E67" s="258"/>
      <c r="F67" s="258"/>
      <c r="G67" s="259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5">
      <c r="A68" s="257"/>
      <c r="B68" s="258"/>
      <c r="C68" s="272"/>
      <c r="D68" s="258"/>
      <c r="E68" s="258"/>
      <c r="F68" s="258"/>
      <c r="G68" s="259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5">
      <c r="A69" s="260"/>
      <c r="B69" s="261"/>
      <c r="C69" s="273"/>
      <c r="D69" s="261"/>
      <c r="E69" s="261"/>
      <c r="F69" s="261"/>
      <c r="G69" s="262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5">
      <c r="A70" s="6"/>
      <c r="B70" s="7" t="s">
        <v>183</v>
      </c>
      <c r="C70" s="268" t="s">
        <v>183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5">
      <c r="C71" s="274"/>
      <c r="AE71" t="s">
        <v>186</v>
      </c>
    </row>
  </sheetData>
  <mergeCells count="6">
    <mergeCell ref="A1:G1"/>
    <mergeCell ref="C2:G2"/>
    <mergeCell ref="C3:G3"/>
    <mergeCell ref="C4:G4"/>
    <mergeCell ref="A64:C64"/>
    <mergeCell ref="A65:G69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2014-02-28T09:52:57Z</cp:lastPrinted>
  <dcterms:created xsi:type="dcterms:W3CDTF">2009-04-08T07:15:50Z</dcterms:created>
  <dcterms:modified xsi:type="dcterms:W3CDTF">2018-07-10T12:17:06Z</dcterms:modified>
</cp:coreProperties>
</file>